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HS\4. Semester\"/>
    </mc:Choice>
  </mc:AlternateContent>
  <xr:revisionPtr revIDLastSave="0" documentId="8_{44A64A30-E91B-4E85-8871-7BAFE26A1EFE}" xr6:coauthVersionLast="47" xr6:coauthVersionMax="47" xr10:uidLastSave="{00000000-0000-0000-0000-000000000000}"/>
  <bookViews>
    <workbookView xWindow="-98" yWindow="-98" windowWidth="22695" windowHeight="14476" xr2:uid="{021AAB65-A936-4840-95A3-DBBDE05DE9B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A5" i="1"/>
  <c r="D4" i="1"/>
  <c r="F4" i="1" l="1"/>
  <c r="F7" i="1" l="1"/>
  <c r="F5" i="1"/>
  <c r="I5" i="1"/>
  <c r="G4" i="1"/>
  <c r="G7" i="1" l="1"/>
  <c r="G5" i="1"/>
  <c r="Q7" i="1"/>
  <c r="P7" i="1"/>
  <c r="N7" i="1"/>
  <c r="M7" i="1"/>
  <c r="L7" i="1"/>
  <c r="S7" i="1"/>
  <c r="K7" i="1"/>
  <c r="R7" i="1"/>
  <c r="J7" i="1"/>
  <c r="O7" i="1"/>
  <c r="B6" i="1"/>
  <c r="H5" i="1" s="1"/>
  <c r="C6" i="1"/>
  <c r="D6" i="1"/>
</calcChain>
</file>

<file path=xl/sharedStrings.xml><?xml version="1.0" encoding="utf-8"?>
<sst xmlns="http://schemas.openxmlformats.org/spreadsheetml/2006/main" count="11" uniqueCount="11">
  <si>
    <t>Grafische Nutzschwelle</t>
  </si>
  <si>
    <t>Fixkosten</t>
  </si>
  <si>
    <t>Virablekosten pro Stück</t>
  </si>
  <si>
    <t>Nettoerlös pro Stück</t>
  </si>
  <si>
    <t>Deckungsbeitrag pro Stück</t>
  </si>
  <si>
    <t>mengenmässige Nutschwelle</t>
  </si>
  <si>
    <t>wertmässige Nutschwelle</t>
  </si>
  <si>
    <t>Einheit</t>
  </si>
  <si>
    <t>Stk.</t>
  </si>
  <si>
    <t>Gesamtkosten</t>
  </si>
  <si>
    <t>Stückzahl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</si>
</sst>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2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44" fontId="0" fillId="2" borderId="1" xfId="0" applyNumberFormat="1" applyFill="1" applyBorder="1"/>
    <xf numFmtId="44" fontId="0" fillId="2" borderId="2" xfId="0" applyNumberFormat="1" applyFill="1" applyBorder="1"/>
    <xf numFmtId="0" fontId="0" fillId="2" borderId="3" xfId="0" applyFill="1" applyBorder="1"/>
    <xf numFmtId="44" fontId="0" fillId="3" borderId="1" xfId="0" applyNumberFormat="1" applyFill="1" applyBorder="1"/>
    <xf numFmtId="44" fontId="1" fillId="2" borderId="0" xfId="0" applyNumberFormat="1" applyFont="1" applyFill="1"/>
    <xf numFmtId="0" fontId="1" fillId="2" borderId="0" xfId="0" applyFont="1" applyFill="1"/>
    <xf numFmtId="44" fontId="1" fillId="2" borderId="4" xfId="0" applyNumberFormat="1" applyFont="1" applyFill="1" applyBorder="1"/>
    <xf numFmtId="0" fontId="1" fillId="2" borderId="0" xfId="0" applyFont="1" applyFill="1" applyBorder="1"/>
    <xf numFmtId="0" fontId="1" fillId="2" borderId="5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Grafische Nutzschwelle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969368185552322E-2"/>
          <c:y val="5.2236538540284018E-2"/>
          <c:w val="0.88077442708443987"/>
          <c:h val="0.70588751127230087"/>
        </c:manualLayout>
      </c:layout>
      <c:scatterChart>
        <c:scatterStyle val="lineMarker"/>
        <c:varyColors val="0"/>
        <c:ser>
          <c:idx val="0"/>
          <c:order val="0"/>
          <c:tx>
            <c:strRef>
              <c:f>Tabelle1!$A$3:$A$5</c:f>
              <c:strCache>
                <c:ptCount val="3"/>
                <c:pt idx="0">
                  <c:v>Fixkosten</c:v>
                </c:pt>
                <c:pt idx="1">
                  <c:v> CHF 106’100.00 </c:v>
                </c:pt>
                <c:pt idx="2">
                  <c:v> CHF 106’100.00 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Tabelle1!$I$4:$I$5</c:f>
              <c:numCache>
                <c:formatCode>General</c:formatCode>
                <c:ptCount val="2"/>
                <c:pt idx="0">
                  <c:v>0</c:v>
                </c:pt>
                <c:pt idx="1">
                  <c:v>59776</c:v>
                </c:pt>
              </c:numCache>
            </c:numRef>
          </c:xVal>
          <c:yVal>
            <c:numRef>
              <c:f>Tabelle1!$A$4:$A$5</c:f>
              <c:numCache>
                <c:formatCode>_("CHF"* #,##0.00_);_("CHF"* \(#,##0.00\);_("CHF"* "-"??_);_(@_)</c:formatCode>
                <c:ptCount val="2"/>
                <c:pt idx="0">
                  <c:v>106100</c:v>
                </c:pt>
                <c:pt idx="1">
                  <c:v>106100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A0F-441B-ABCA-FA1A24A3D052}"/>
            </c:ext>
          </c:extLst>
        </c:ser>
        <c:ser>
          <c:idx val="1"/>
          <c:order val="1"/>
          <c:tx>
            <c:strRef>
              <c:f>Tabelle1!$B$3</c:f>
              <c:strCache>
                <c:ptCount val="1"/>
                <c:pt idx="0">
                  <c:v>Virablekosten pro Stück</c:v>
                </c:pt>
              </c:strCache>
            </c:strRef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Tabelle1!$I$4:$I$5</c:f>
              <c:numCache>
                <c:formatCode>General</c:formatCode>
                <c:ptCount val="2"/>
                <c:pt idx="0">
                  <c:v>0</c:v>
                </c:pt>
                <c:pt idx="1">
                  <c:v>59776</c:v>
                </c:pt>
              </c:numCache>
            </c:numRef>
          </c:xVal>
          <c:yVal>
            <c:numRef>
              <c:f>Tabelle1!$B$5:$B$6</c:f>
              <c:numCache>
                <c:formatCode>_("CHF"* #,##0.00_);_("CHF"* \(#,##0.00\);_("CHF"* "-"??_);_(@_)</c:formatCode>
                <c:ptCount val="2"/>
                <c:pt idx="0">
                  <c:v>0</c:v>
                </c:pt>
                <c:pt idx="1">
                  <c:v>80697.600000000006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A0F-441B-ABCA-FA1A24A3D052}"/>
            </c:ext>
          </c:extLst>
        </c:ser>
        <c:ser>
          <c:idx val="2"/>
          <c:order val="2"/>
          <c:tx>
            <c:strRef>
              <c:f>Tabelle1!$C$3</c:f>
              <c:strCache>
                <c:ptCount val="1"/>
                <c:pt idx="0">
                  <c:v>Nettoerlös pro Stück</c:v>
                </c:pt>
              </c:strCache>
            </c:strRef>
          </c:tx>
          <c:spPr>
            <a:ln w="22225" cap="rnd" cmpd="sng" algn="ctr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Tabelle1!$I$4:$I$5</c:f>
              <c:numCache>
                <c:formatCode>General</c:formatCode>
                <c:ptCount val="2"/>
                <c:pt idx="0">
                  <c:v>0</c:v>
                </c:pt>
                <c:pt idx="1">
                  <c:v>59776</c:v>
                </c:pt>
              </c:numCache>
            </c:numRef>
          </c:xVal>
          <c:yVal>
            <c:numRef>
              <c:f>Tabelle1!$C$5:$C$6</c:f>
              <c:numCache>
                <c:formatCode>_("CHF"* #,##0.00_);_("CHF"* \(#,##0.00\);_("CHF"* "-"??_);_(@_)</c:formatCode>
                <c:ptCount val="2"/>
                <c:pt idx="0">
                  <c:v>0</c:v>
                </c:pt>
                <c:pt idx="1">
                  <c:v>292902.40000000002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A0F-441B-ABCA-FA1A24A3D052}"/>
            </c:ext>
          </c:extLst>
        </c:ser>
        <c:ser>
          <c:idx val="3"/>
          <c:order val="3"/>
          <c:tx>
            <c:strRef>
              <c:f>Tabelle1!$E$3:$F$3</c:f>
              <c:strCache>
                <c:ptCount val="1"/>
                <c:pt idx="0">
                  <c:v>Einheit mengenmässige Nutschwelle</c:v>
                </c:pt>
              </c:strCache>
            </c:strRef>
          </c:tx>
          <c:spPr>
            <a:ln w="22225" cap="rnd" cmpd="sng" algn="ctr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Tabelle1!$I$4:$I$5</c:f>
              <c:numCache>
                <c:formatCode>General</c:formatCode>
                <c:ptCount val="2"/>
                <c:pt idx="0">
                  <c:v>0</c:v>
                </c:pt>
                <c:pt idx="1">
                  <c:v>59776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6-BA0F-441B-ABCA-FA1A24A3D052}"/>
            </c:ext>
          </c:extLst>
        </c:ser>
        <c:ser>
          <c:idx val="4"/>
          <c:order val="4"/>
          <c:tx>
            <c:strRef>
              <c:f>Tabelle1!$G$3</c:f>
              <c:strCache>
                <c:ptCount val="1"/>
                <c:pt idx="0">
                  <c:v>wertmässige Nutschwelle</c:v>
                </c:pt>
              </c:strCache>
            </c:strRef>
          </c:tx>
          <c:spPr>
            <a:ln w="22225" cap="rnd" cmpd="sng" algn="ctr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2225" cap="rnd" cmpd="sng" algn="ctr">
                <a:solidFill>
                  <a:schemeClr val="accent4">
                    <a:lumMod val="60000"/>
                  </a:schemeClr>
                </a:solidFill>
                <a:round/>
              </a:ln>
              <a:effectLst/>
            </c:spPr>
          </c:dPt>
          <c:xVal>
            <c:numRef>
              <c:f>Tabelle1!$F$6:$F$7</c:f>
              <c:numCache>
                <c:formatCode>General</c:formatCode>
                <c:ptCount val="2"/>
                <c:pt idx="0">
                  <c:v>0</c:v>
                </c:pt>
                <c:pt idx="1">
                  <c:v>29888</c:v>
                </c:pt>
              </c:numCache>
            </c:numRef>
          </c:xVal>
          <c:yVal>
            <c:numRef>
              <c:f>Tabelle1!$G$4:$G$5</c:f>
              <c:numCache>
                <c:formatCode>_("CHF"* #,##0.00_);_("CHF"* \(#,##0.00\);_("CHF"* "-"??_);_(@_)</c:formatCode>
                <c:ptCount val="2"/>
                <c:pt idx="0">
                  <c:v>146451.20000000001</c:v>
                </c:pt>
                <c:pt idx="1">
                  <c:v>146451.20000000001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A0F-441B-ABCA-FA1A24A3D052}"/>
            </c:ext>
          </c:extLst>
        </c:ser>
        <c:ser>
          <c:idx val="5"/>
          <c:order val="5"/>
          <c:tx>
            <c:strRef>
              <c:f>Tabelle1!$D$3</c:f>
              <c:strCache>
                <c:ptCount val="1"/>
                <c:pt idx="0">
                  <c:v>Deckungsbeitrag pro Stück</c:v>
                </c:pt>
              </c:strCache>
            </c:strRef>
          </c:tx>
          <c:spPr>
            <a:ln w="22225" cap="rnd" cmpd="sng" algn="ctr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Tabelle1!$I$4:$I$5</c:f>
              <c:numCache>
                <c:formatCode>General</c:formatCode>
                <c:ptCount val="2"/>
                <c:pt idx="0">
                  <c:v>0</c:v>
                </c:pt>
                <c:pt idx="1">
                  <c:v>59776</c:v>
                </c:pt>
              </c:numCache>
            </c:numRef>
          </c:xVal>
          <c:yVal>
            <c:numRef>
              <c:f>Tabelle1!$D$5:$D$6</c:f>
              <c:numCache>
                <c:formatCode>_("CHF"* #,##0.00_);_("CHF"* \(#,##0.00\);_("CHF"* "-"??_);_(@_)</c:formatCode>
                <c:ptCount val="2"/>
                <c:pt idx="0">
                  <c:v>0</c:v>
                </c:pt>
                <c:pt idx="1">
                  <c:v>212204.80000000002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A0F-441B-ABCA-FA1A24A3D052}"/>
            </c:ext>
          </c:extLst>
        </c:ser>
        <c:ser>
          <c:idx val="6"/>
          <c:order val="6"/>
          <c:tx>
            <c:strRef>
              <c:f>Tabelle1!$H$3:$H$5</c:f>
              <c:strCache>
                <c:ptCount val="3"/>
                <c:pt idx="0">
                  <c:v>Gesamtkosten</c:v>
                </c:pt>
                <c:pt idx="1">
                  <c:v> CHF 106’100.00 </c:v>
                </c:pt>
                <c:pt idx="2">
                  <c:v> CHF 186’797.60 </c:v>
                </c:pt>
              </c:strCache>
            </c:strRef>
          </c:tx>
          <c:spPr>
            <a:ln w="22225" cap="rnd" cmpd="sng" algn="ctr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Tabelle1!$I$4:$I$5</c:f>
              <c:numCache>
                <c:formatCode>General</c:formatCode>
                <c:ptCount val="2"/>
                <c:pt idx="0">
                  <c:v>0</c:v>
                </c:pt>
                <c:pt idx="1">
                  <c:v>59776</c:v>
                </c:pt>
              </c:numCache>
            </c:numRef>
          </c:xVal>
          <c:yVal>
            <c:numRef>
              <c:f>Tabelle1!$H$4:$H$5</c:f>
              <c:numCache>
                <c:formatCode>_("CHF"* #,##0.00_);_("CHF"* \(#,##0.00\);_("CHF"* "-"??_);_(@_)</c:formatCode>
                <c:ptCount val="2"/>
                <c:pt idx="0">
                  <c:v>106100</c:v>
                </c:pt>
                <c:pt idx="1">
                  <c:v>186797.6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A0F-441B-ABCA-FA1A24A3D052}"/>
            </c:ext>
          </c:extLst>
        </c:ser>
        <c:ser>
          <c:idx val="7"/>
          <c:order val="7"/>
          <c:tx>
            <c:strRef>
              <c:f>Tabelle1!$F$3</c:f>
              <c:strCache>
                <c:ptCount val="1"/>
                <c:pt idx="0">
                  <c:v>mengenmässige Nutschwelle</c:v>
                </c:pt>
              </c:strCache>
            </c:strRef>
          </c:tx>
          <c:spPr>
            <a:ln w="22225" cap="rnd" cmpd="sng" algn="ctr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Tabelle1!$F$4:$F$5</c:f>
              <c:numCache>
                <c:formatCode>General</c:formatCode>
                <c:ptCount val="2"/>
                <c:pt idx="0">
                  <c:v>29888</c:v>
                </c:pt>
                <c:pt idx="1">
                  <c:v>29888</c:v>
                </c:pt>
              </c:numCache>
            </c:numRef>
          </c:xVal>
          <c:yVal>
            <c:numRef>
              <c:f>Tabelle1!$G$6:$G$8</c:f>
              <c:numCache>
                <c:formatCode>_("CHF"* #,##0.00_);_("CHF"* \(#,##0.00\);_("CHF"* "-"??_);_(@_)</c:formatCode>
                <c:ptCount val="3"/>
                <c:pt idx="0">
                  <c:v>0</c:v>
                </c:pt>
                <c:pt idx="1">
                  <c:v>146451.20000000001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6FB-48B5-8DA9-97BA2561C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779936"/>
        <c:axId val="479781856"/>
      </c:scatterChart>
      <c:valAx>
        <c:axId val="479779936"/>
        <c:scaling>
          <c:orientation val="minMax"/>
        </c:scaling>
        <c:delete val="0"/>
        <c:axPos val="b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Anzahl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9781856"/>
        <c:crosses val="autoZero"/>
        <c:crossBetween val="midCat"/>
        <c:minorUnit val="50"/>
      </c:valAx>
      <c:valAx>
        <c:axId val="479781856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Umsatz</a:t>
                </a:r>
                <a:r>
                  <a:rPr lang="de-CH" baseline="0"/>
                  <a:t> in CHF</a:t>
                </a:r>
                <a:endParaRPr lang="de-CH"/>
              </a:p>
            </c:rich>
          </c:tx>
          <c:layout>
            <c:manualLayout>
              <c:xMode val="edge"/>
              <c:yMode val="edge"/>
              <c:x val="1.2128102365003836E-2"/>
              <c:y val="0.49943229312897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9779936"/>
        <c:crossesAt val="1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1233486</xdr:colOff>
      <xdr:row>5</xdr:row>
      <xdr:rowOff>42863</xdr:rowOff>
    </xdr:from>
    <xdr:to>
      <xdr:col>8</xdr:col>
      <xdr:colOff>447674</xdr:colOff>
      <xdr:row>35</xdr:row>
      <xdr:rowOff>142874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1B3C113-366B-D161-D518-924430140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54F19-7A17-42C7-80D5-64523B8DF12E}">
  <dimension ref="A1:S8"/>
  <sheetViews>
    <sheetView tabSelected="1" workbookViewId="0">
      <selection activeCell="G4" sqref="G4"/>
    </sheetView>
  </sheetViews>
  <sheetFormatPr baseColWidth="10" defaultRowHeight="14.25" x14ac:dyDescent="0.45"/>
  <cols>
    <col min="1" max="1" width="21.06640625" style="1" customWidth="1"/>
    <col min="2" max="2" width="22.1328125" style="1" customWidth="1"/>
    <col min="3" max="3" width="19.3984375" style="1" customWidth="1"/>
    <col min="4" max="4" width="21.59765625" style="1" bestFit="1" customWidth="1"/>
    <col min="5" max="5" width="6.19921875" style="1" bestFit="1" customWidth="1"/>
    <col min="6" max="6" width="14.86328125" style="1" customWidth="1"/>
    <col min="7" max="7" width="20.73046875" style="1" bestFit="1" customWidth="1"/>
    <col min="8" max="8" width="14.1328125" style="1" bestFit="1" customWidth="1"/>
    <col min="9" max="16384" width="10.6640625" style="1"/>
  </cols>
  <sheetData>
    <row r="1" spans="1:19" x14ac:dyDescent="0.45">
      <c r="A1" s="1" t="s">
        <v>0</v>
      </c>
    </row>
    <row r="3" spans="1:19" x14ac:dyDescent="0.45">
      <c r="A3" s="1" t="s">
        <v>1</v>
      </c>
      <c r="B3" s="1" t="s">
        <v>2</v>
      </c>
      <c r="C3" s="1" t="s">
        <v>3</v>
      </c>
      <c r="D3" s="1" t="s">
        <v>4</v>
      </c>
      <c r="E3" s="1" t="s">
        <v>7</v>
      </c>
      <c r="F3" s="1" t="s">
        <v>5</v>
      </c>
      <c r="G3" s="1" t="s">
        <v>6</v>
      </c>
      <c r="H3" s="1" t="s">
        <v>9</v>
      </c>
      <c r="I3" s="9" t="s">
        <v>10</v>
      </c>
    </row>
    <row r="4" spans="1:19" x14ac:dyDescent="0.45">
      <c r="A4" s="5">
        <v>106100</v>
      </c>
      <c r="B4" s="5">
        <v>1.35</v>
      </c>
      <c r="C4" s="5">
        <v>4.9000000000000004</v>
      </c>
      <c r="D4" s="2">
        <f>C4-B4</f>
        <v>3.5500000000000003</v>
      </c>
      <c r="E4" s="3" t="s">
        <v>8</v>
      </c>
      <c r="F4" s="4">
        <f>ROUNDUP(A4/D4,0)</f>
        <v>29888</v>
      </c>
      <c r="G4" s="3">
        <f>F4*C4</f>
        <v>146451.20000000001</v>
      </c>
      <c r="H4" s="2">
        <f>A4</f>
        <v>106100</v>
      </c>
      <c r="I4" s="10">
        <v>0</v>
      </c>
    </row>
    <row r="5" spans="1:19" x14ac:dyDescent="0.45">
      <c r="A5" s="6">
        <f>A4</f>
        <v>106100</v>
      </c>
      <c r="B5" s="6">
        <v>0</v>
      </c>
      <c r="C5" s="6">
        <v>0</v>
      </c>
      <c r="D5" s="6">
        <v>0</v>
      </c>
      <c r="E5" s="7"/>
      <c r="F5" s="7">
        <f>F4</f>
        <v>29888</v>
      </c>
      <c r="G5" s="6">
        <f>G4</f>
        <v>146451.20000000001</v>
      </c>
      <c r="H5" s="8">
        <f>A4+B6</f>
        <v>186797.6</v>
      </c>
      <c r="I5" s="9">
        <f>F4*2</f>
        <v>59776</v>
      </c>
    </row>
    <row r="6" spans="1:19" x14ac:dyDescent="0.45">
      <c r="A6" s="7"/>
      <c r="B6" s="6">
        <f>B4*I5</f>
        <v>80697.600000000006</v>
      </c>
      <c r="C6" s="6">
        <f>C4*I5</f>
        <v>292902.40000000002</v>
      </c>
      <c r="D6" s="6">
        <f>D4*I5</f>
        <v>212204.80000000002</v>
      </c>
      <c r="E6" s="7"/>
      <c r="F6" s="7">
        <v>0</v>
      </c>
      <c r="G6" s="6">
        <v>0</v>
      </c>
      <c r="H6" s="7"/>
      <c r="I6" s="9"/>
    </row>
    <row r="7" spans="1:19" x14ac:dyDescent="0.45">
      <c r="A7" s="7"/>
      <c r="B7" s="7"/>
      <c r="C7" s="7"/>
      <c r="D7" s="7"/>
      <c r="E7" s="7"/>
      <c r="F7" s="7">
        <f>F4</f>
        <v>29888</v>
      </c>
      <c r="G7" s="6">
        <f>G4</f>
        <v>146451.20000000001</v>
      </c>
      <c r="H7" s="7"/>
      <c r="I7" s="7">
        <v>0</v>
      </c>
      <c r="J7" s="7">
        <f>ROUND(I5/10*1,0)</f>
        <v>5978</v>
      </c>
      <c r="K7" s="7">
        <f>ROUND(I5/10*2,0)</f>
        <v>11955</v>
      </c>
      <c r="L7" s="7">
        <f>ROUND(I5/10*3,0)</f>
        <v>17933</v>
      </c>
      <c r="M7" s="7">
        <f>ROUND(I5/10*4,0)</f>
        <v>23910</v>
      </c>
      <c r="N7" s="7">
        <f>ROUND(I5/10*5,0)</f>
        <v>29888</v>
      </c>
      <c r="O7" s="7">
        <f>ROUND(I5/10*6,0)</f>
        <v>35866</v>
      </c>
      <c r="P7" s="7">
        <f>ROUND(I5/10*7,0)</f>
        <v>41843</v>
      </c>
      <c r="Q7" s="7">
        <f>ROUND(I5/10*8,0)</f>
        <v>47821</v>
      </c>
      <c r="R7" s="7">
        <f>ROUND(I5/10*9,0)</f>
        <v>53798</v>
      </c>
      <c r="S7" s="7">
        <f>ROUND(I5/10*10,0)</f>
        <v>59776</v>
      </c>
    </row>
    <row r="8" spans="1:19" x14ac:dyDescent="0.45">
      <c r="J8" s="7"/>
      <c r="K8" s="7"/>
      <c r="L8" s="7"/>
      <c r="M8" s="7"/>
      <c r="N8" s="7"/>
      <c r="O8" s="7"/>
      <c r="P8" s="7"/>
      <c r="Q8" s="7"/>
      <c r="R8" s="7"/>
      <c r="S8" s="7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Stalder</dc:creator>
  <cp:lastModifiedBy>Roland Stalder</cp:lastModifiedBy>
  <dcterms:created xsi:type="dcterms:W3CDTF">2025-06-25T07:32:50Z</dcterms:created>
  <dcterms:modified xsi:type="dcterms:W3CDTF">2025-06-25T11:38:07Z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3d706b-cde5-4060-b871-3787af016d5a_Enabled">
    <vt:lpwstr>true</vt:lpwstr>
  </property>
  <property fmtid="{D5CDD505-2E9C-101B-9397-08002B2CF9AE}" pid="3" name="MSIP_Label_b23d706b-cde5-4060-b871-3787af016d5a_SetDate">
    <vt:lpwstr>2025-06-25T09:33:54Z</vt:lpwstr>
  </property>
  <property fmtid="{D5CDD505-2E9C-101B-9397-08002B2CF9AE}" pid="4" name="MSIP_Label_b23d706b-cde5-4060-b871-3787af016d5a_Method">
    <vt:lpwstr>Standard</vt:lpwstr>
  </property>
  <property fmtid="{D5CDD505-2E9C-101B-9397-08002B2CF9AE}" pid="5" name="MSIP_Label_b23d706b-cde5-4060-b871-3787af016d5a_Name">
    <vt:lpwstr>defa4170-0d19-0005-0004-bc88714345d2</vt:lpwstr>
  </property>
  <property fmtid="{D5CDD505-2E9C-101B-9397-08002B2CF9AE}" pid="6" name="MSIP_Label_b23d706b-cde5-4060-b871-3787af016d5a_SiteId">
    <vt:lpwstr>094f5a41-a45f-40c7-bd08-84c83a409f79</vt:lpwstr>
  </property>
  <property fmtid="{D5CDD505-2E9C-101B-9397-08002B2CF9AE}" pid="7" name="MSIP_Label_b23d706b-cde5-4060-b871-3787af016d5a_ActionId">
    <vt:lpwstr>13fe005c-45d6-4b16-9088-b375794ad560</vt:lpwstr>
  </property>
  <property fmtid="{D5CDD505-2E9C-101B-9397-08002B2CF9AE}" pid="8" name="MSIP_Label_b23d706b-cde5-4060-b871-3787af016d5a_ContentBits">
    <vt:lpwstr>0</vt:lpwstr>
  </property>
  <property fmtid="{D5CDD505-2E9C-101B-9397-08002B2CF9AE}" pid="9" name="MSIP_Label_b23d706b-cde5-4060-b871-3787af016d5a_Tag">
    <vt:lpwstr>10, 3, 0, 1</vt:lpwstr>
  </property>
</Properties>
</file>